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"/>
    </mc:Choice>
  </mc:AlternateContent>
  <bookViews>
    <workbookView xWindow="0" yWindow="0" windowWidth="28800" windowHeight="1143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48" i="1"/>
  <c r="J48" i="1" s="1"/>
  <c r="I47" i="1"/>
  <c r="J47" i="1" s="1"/>
  <c r="I46" i="1"/>
  <c r="J46" i="1" s="1"/>
  <c r="I42" i="1"/>
  <c r="J40" i="1"/>
  <c r="J36" i="1" s="1"/>
  <c r="I40" i="1"/>
  <c r="I39" i="1"/>
  <c r="I36" i="1"/>
  <c r="I34" i="1" s="1"/>
  <c r="D34" i="1"/>
  <c r="E34" i="1" s="1"/>
  <c r="E33" i="1"/>
  <c r="D33" i="1"/>
  <c r="J32" i="1"/>
  <c r="I32" i="1"/>
  <c r="E32" i="1"/>
  <c r="I31" i="1"/>
  <c r="J31" i="1" s="1"/>
  <c r="E31" i="1"/>
  <c r="J30" i="1"/>
  <c r="I30" i="1"/>
  <c r="J29" i="1"/>
  <c r="I29" i="1"/>
  <c r="D29" i="1"/>
  <c r="I28" i="1"/>
  <c r="J28" i="1" s="1"/>
  <c r="D28" i="1"/>
  <c r="J27" i="1"/>
  <c r="J25" i="1" s="1"/>
  <c r="I27" i="1"/>
  <c r="E27" i="1"/>
  <c r="D27" i="1"/>
  <c r="E26" i="1"/>
  <c r="D26" i="1"/>
  <c r="I25" i="1"/>
  <c r="E24" i="1"/>
  <c r="I23" i="1"/>
  <c r="J22" i="1"/>
  <c r="I22" i="1"/>
  <c r="E22" i="1"/>
  <c r="D22" i="1"/>
  <c r="I21" i="1"/>
  <c r="J21" i="1" s="1"/>
  <c r="E21" i="1"/>
  <c r="D21" i="1"/>
  <c r="J20" i="1"/>
  <c r="I20" i="1"/>
  <c r="E20" i="1"/>
  <c r="D20" i="1"/>
  <c r="I19" i="1"/>
  <c r="J19" i="1" s="1"/>
  <c r="E19" i="1"/>
  <c r="I18" i="1"/>
  <c r="J18" i="1" s="1"/>
  <c r="I17" i="1"/>
  <c r="J17" i="1" s="1"/>
  <c r="I14" i="1"/>
  <c r="E14" i="1"/>
  <c r="E12" i="1" s="1"/>
  <c r="J12" i="1"/>
  <c r="I12" i="1"/>
  <c r="I50" i="1" l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<sst xmlns="http://schemas.openxmlformats.org/spreadsheetml/2006/main" count="62" uniqueCount="59">
  <si>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</si>
  <si>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2019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</si>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</sst>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5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/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3</xdr:col>
      <xdr:colOff>0</xdr:colOff>
      <xdr:row>60</xdr:row>
      <xdr:rowOff>11905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0" y="9448800"/>
          <a:ext cx="2867025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226214</xdr:colOff>
      <xdr:row>58</xdr:row>
      <xdr:rowOff>83337</xdr:rowOff>
    </xdr:from>
    <xdr:to>
      <xdr:col>9</xdr:col>
      <xdr:colOff>5006</xdr:colOff>
      <xdr:row>60</xdr:row>
      <xdr:rowOff>95242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17964" y="9532137"/>
          <a:ext cx="3245892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9/Estados%20Financieros%202019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0.02</v>
          </cell>
          <cell r="J23">
            <v>0.02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96512479.700000003</v>
          </cell>
          <cell r="E31">
            <v>82657625.219999999</v>
          </cell>
          <cell r="I31">
            <v>0</v>
          </cell>
          <cell r="J31">
            <v>0</v>
          </cell>
        </row>
        <row r="32">
          <cell r="D32">
            <v>14313551.060000001</v>
          </cell>
          <cell r="E32">
            <v>14269997.57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2892924.44</v>
          </cell>
          <cell r="E34">
            <v>2892924.44</v>
          </cell>
          <cell r="I34">
            <v>0</v>
          </cell>
          <cell r="J34">
            <v>0</v>
          </cell>
        </row>
        <row r="35">
          <cell r="D35">
            <v>0.04</v>
          </cell>
          <cell r="E35">
            <v>0.04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view="pageLayout" zoomScale="85" zoomScaleNormal="80" zoomScalePageLayoutView="85" workbookViewId="0">
      <selection activeCell="I44" sqref="I4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/>
      <c r="E12" s="37">
        <f>+E14+E24</f>
        <v>14235015.030000001</v>
      </c>
      <c r="F12" s="33"/>
      <c r="G12" s="35" t="s">
        <v>9</v>
      </c>
      <c r="H12" s="35"/>
      <c r="I12" s="37">
        <f>+I16-J23</f>
        <v>29509163.420000002</v>
      </c>
      <c r="J12" s="37">
        <f>+J16</f>
        <v>0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/>
      <c r="E14" s="37">
        <f>+E16-D18+E17</f>
        <v>336607.05999999976</v>
      </c>
      <c r="F14" s="33"/>
      <c r="G14" s="35" t="s">
        <v>11</v>
      </c>
      <c r="H14" s="35"/>
      <c r="I14" s="37">
        <f>+I16-J23</f>
        <v>29509163.420000002</v>
      </c>
      <c r="J14" s="37">
        <v>0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43"/>
      <c r="E16" s="44">
        <v>6393385.3300000001</v>
      </c>
      <c r="F16" s="33"/>
      <c r="G16" s="42" t="s">
        <v>13</v>
      </c>
      <c r="H16" s="42"/>
      <c r="I16" s="44">
        <v>29509163.420000002</v>
      </c>
      <c r="J16" s="43">
        <v>0</v>
      </c>
      <c r="K16" s="29"/>
    </row>
    <row r="17" spans="1:11" x14ac:dyDescent="0.2">
      <c r="A17" s="34"/>
      <c r="B17" s="42" t="s">
        <v>14</v>
      </c>
      <c r="C17" s="42"/>
      <c r="D17" s="44"/>
      <c r="E17" s="44">
        <v>28964.84</v>
      </c>
      <c r="F17" s="33"/>
      <c r="G17" s="42" t="s">
        <v>15</v>
      </c>
      <c r="H17" s="42"/>
      <c r="I17" s="44">
        <f>IF([1]ESF!I17&gt;[1]ESF!J17,[1]ESF!I17-[1]ESF!J17,0)</f>
        <v>0</v>
      </c>
      <c r="J17" s="44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6085743.1100000003</v>
      </c>
      <c r="E18" s="44">
        <v>0</v>
      </c>
      <c r="F18" s="33"/>
      <c r="G18" s="42" t="s">
        <v>17</v>
      </c>
      <c r="H18" s="42"/>
      <c r="I18" s="44">
        <f>IF([1]ESF!I18&gt;[1]ESF!J18,[1]ESF!I18-[1]ESF!J18,0)</f>
        <v>0</v>
      </c>
      <c r="J18" s="44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v>0</v>
      </c>
      <c r="E19" s="44">
        <f>IF(D19&gt;0,0,[1]ESF!D19-[1]ESF!E19)</f>
        <v>0</v>
      </c>
      <c r="F19" s="33"/>
      <c r="G19" s="42" t="s">
        <v>19</v>
      </c>
      <c r="H19" s="42"/>
      <c r="I19" s="44">
        <f>IF([1]ESF!I19&gt;[1]ESF!J19,[1]ESF!I19-[1]ESF!J19,0)</f>
        <v>0</v>
      </c>
      <c r="J19" s="44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4">
        <f>IF([1]ESF!D20&lt;[1]ESF!E20,[1]ESF!E20-[1]ESF!D20,0)</f>
        <v>0</v>
      </c>
      <c r="E20" s="44">
        <f>IF(D20&gt;0,0,[1]ESF!D20-[1]ESF!E20)</f>
        <v>0</v>
      </c>
      <c r="F20" s="33"/>
      <c r="G20" s="42" t="s">
        <v>21</v>
      </c>
      <c r="H20" s="42"/>
      <c r="I20" s="44">
        <f>IF([1]ESF!I20&gt;[1]ESF!J20,[1]ESF!I20-[1]ESF!J20,0)</f>
        <v>0</v>
      </c>
      <c r="J20" s="44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4">
        <f>IF([1]ESF!D21&lt;[1]ESF!E21,[1]ESF!E21-[1]ESF!D21,0)</f>
        <v>0</v>
      </c>
      <c r="E21" s="44">
        <f>IF(D21&gt;0,0,[1]ESF!D21-[1]ESF!E21)</f>
        <v>0</v>
      </c>
      <c r="F21" s="33"/>
      <c r="G21" s="45" t="s">
        <v>23</v>
      </c>
      <c r="H21" s="45"/>
      <c r="I21" s="44">
        <f>IF([1]ESF!I21&gt;[1]ESF!J21,[1]ESF!I21-[1]ESF!J21,0)</f>
        <v>0</v>
      </c>
      <c r="J21" s="44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4">
        <f>IF([1]ESF!D22&lt;[1]ESF!E22,[1]ESF!E22-[1]ESF!D22,0)</f>
        <v>0</v>
      </c>
      <c r="E22" s="44">
        <f>IF(D22&gt;0,0,[1]ESF!D22-[1]ESF!E22)</f>
        <v>0</v>
      </c>
      <c r="F22" s="33"/>
      <c r="G22" s="42" t="s">
        <v>25</v>
      </c>
      <c r="H22" s="42"/>
      <c r="I22" s="44">
        <f>IF([1]ESF!I22&gt;[1]ESF!J22,[1]ESF!I22-[1]ESF!J22,0)</f>
        <v>0</v>
      </c>
      <c r="J22" s="44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4">
        <f>IF([1]ESF!I23&gt;[1]ESF!J23,[1]ESF!I23-[1]ESF!J23,0)</f>
        <v>0</v>
      </c>
      <c r="J23" s="44">
        <v>0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E28+E29-D31</f>
        <v>13898407.970000001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6" t="s">
        <v>28</v>
      </c>
      <c r="H25" s="46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4">
        <f>IF([1]ESF!D29&lt;[1]ESF!E29,[1]ESF!E29-[1]ESF!D29,0)</f>
        <v>0</v>
      </c>
      <c r="E26" s="44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4">
        <f>IF([1]ESF!D30&lt;[1]ESF!E30,[1]ESF!E30-[1]ESF!D30,0)</f>
        <v>0</v>
      </c>
      <c r="E27" s="44">
        <f>IF(D27&gt;0,0,[1]ESF!D30-[1]ESF!E30)</f>
        <v>0</v>
      </c>
      <c r="F27" s="33"/>
      <c r="G27" s="42" t="s">
        <v>31</v>
      </c>
      <c r="H27" s="42"/>
      <c r="I27" s="44">
        <f>IF([1]ESF!I29&gt;[1]ESF!J29,[1]ESF!I29-[1]ESF!J29,0)</f>
        <v>0</v>
      </c>
      <c r="J27" s="44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4">
        <f>IF([1]ESF!D31&lt;[1]ESF!E31,[1]ESF!E31-[1]ESF!D31,0)</f>
        <v>0</v>
      </c>
      <c r="E28" s="43">
        <v>13854854.48</v>
      </c>
      <c r="F28" s="33"/>
      <c r="G28" s="42" t="s">
        <v>33</v>
      </c>
      <c r="H28" s="42"/>
      <c r="I28" s="44">
        <f>IF([1]ESF!I30&gt;[1]ESF!J30,[1]ESF!I30-[1]ESF!J30,0)</f>
        <v>0</v>
      </c>
      <c r="J28" s="44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4">
        <f>IF([1]ESF!D32&lt;[1]ESF!E32,[1]ESF!E32-[1]ESF!D32,0)</f>
        <v>0</v>
      </c>
      <c r="E29" s="43">
        <v>43553.49</v>
      </c>
      <c r="F29" s="33"/>
      <c r="G29" s="42" t="s">
        <v>35</v>
      </c>
      <c r="H29" s="42"/>
      <c r="I29" s="44">
        <f>IF([1]ESF!I31&gt;[1]ESF!J31,[1]ESF!I31-[1]ESF!J31,0)</f>
        <v>0</v>
      </c>
      <c r="J29" s="44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4">
        <v>0</v>
      </c>
      <c r="E30" s="44">
        <v>0</v>
      </c>
      <c r="F30" s="33"/>
      <c r="G30" s="42" t="s">
        <v>37</v>
      </c>
      <c r="H30" s="42"/>
      <c r="I30" s="44">
        <f>IF([1]ESF!I32&gt;[1]ESF!J32,[1]ESF!I32-[1]ESF!J32,0)</f>
        <v>0</v>
      </c>
      <c r="J30" s="44">
        <f>IF(I30&gt;0,0,[1]ESF!J32-[1]ESF!I32)</f>
        <v>0</v>
      </c>
      <c r="K30" s="29"/>
    </row>
    <row r="31" spans="1:11" ht="26.1" customHeight="1" x14ac:dyDescent="0.2">
      <c r="A31" s="34"/>
      <c r="B31" s="45" t="s">
        <v>38</v>
      </c>
      <c r="C31" s="45"/>
      <c r="D31" s="44">
        <v>0</v>
      </c>
      <c r="E31" s="44">
        <f>IF(D31&gt;0,0,[1]ESF!D34-[1]ESF!E34)</f>
        <v>0</v>
      </c>
      <c r="F31" s="33"/>
      <c r="G31" s="45" t="s">
        <v>39</v>
      </c>
      <c r="H31" s="45"/>
      <c r="I31" s="44">
        <f>IF([1]ESF!I33&gt;[1]ESF!J33,[1]ESF!I33-[1]ESF!J33,0)</f>
        <v>0</v>
      </c>
      <c r="J31" s="44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4">
        <v>0</v>
      </c>
      <c r="E32" s="44">
        <f>IF(D32&gt;0,0,[1]ESF!D35-[1]ESF!E35)</f>
        <v>0</v>
      </c>
      <c r="F32" s="33"/>
      <c r="G32" s="42" t="s">
        <v>41</v>
      </c>
      <c r="H32" s="42"/>
      <c r="I32" s="44">
        <f>IF([1]ESF!I34&gt;[1]ESF!J34,[1]ESF!I34-[1]ESF!J34,0)</f>
        <v>0</v>
      </c>
      <c r="J32" s="44">
        <f>IF(I32&gt;0,0,[1]ESF!J34-[1]ESF!I34)</f>
        <v>0</v>
      </c>
      <c r="K32" s="29"/>
    </row>
    <row r="33" spans="1:12" ht="25.5" customHeight="1" x14ac:dyDescent="0.2">
      <c r="A33" s="34"/>
      <c r="B33" s="45" t="s">
        <v>42</v>
      </c>
      <c r="C33" s="45"/>
      <c r="D33" s="44">
        <f>IF([1]ESF!D36&lt;[1]ESF!E36,[1]ESF!E36-[1]ESF!D36,0)</f>
        <v>0</v>
      </c>
      <c r="E33" s="44">
        <f>IF(D33&gt;0,0,[1]ESF!D36-[1]ESF!E36)</f>
        <v>0</v>
      </c>
      <c r="F33" s="33"/>
      <c r="G33" s="39"/>
      <c r="H33" s="39"/>
      <c r="I33" s="47"/>
      <c r="J33" s="47"/>
      <c r="K33" s="29"/>
    </row>
    <row r="34" spans="1:12" x14ac:dyDescent="0.2">
      <c r="A34" s="34"/>
      <c r="B34" s="42" t="s">
        <v>43</v>
      </c>
      <c r="C34" s="42"/>
      <c r="D34" s="44">
        <f>IF([1]ESF!D37&lt;[1]ESF!E37,[1]ESF!E37-[1]ESF!D37,0)</f>
        <v>0</v>
      </c>
      <c r="E34" s="44">
        <f>IF(D34&gt;0,0,[1]ESF!D37-[1]ESF!E37)</f>
        <v>0</v>
      </c>
      <c r="F34" s="33"/>
      <c r="G34" s="35" t="s">
        <v>44</v>
      </c>
      <c r="H34" s="35"/>
      <c r="I34" s="37">
        <f>+I36+I42</f>
        <v>43744178.450000003</v>
      </c>
      <c r="J34" s="37">
        <v>0</v>
      </c>
      <c r="K34" s="29"/>
    </row>
    <row r="35" spans="1:12" x14ac:dyDescent="0.2">
      <c r="A35" s="38"/>
      <c r="B35" s="39"/>
      <c r="C35" s="40"/>
      <c r="D35" s="47"/>
      <c r="E35" s="47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41089034.310000002</v>
      </c>
      <c r="J36" s="37">
        <f>SUM(J38:J40)</f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4">
        <v>41089034.310000002</v>
      </c>
      <c r="J38" s="44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4">
        <f>IF([1]ESF!I45&gt;[1]ESF!J45,[1]ESF!I45-[1]ESF!J45,0)</f>
        <v>0</v>
      </c>
      <c r="J39" s="44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4">
        <f>IF([1]ESF!I46&gt;[1]ESF!J46,[1]ESF!I46-[1]ESF!J46,0)</f>
        <v>0</v>
      </c>
      <c r="J40" s="44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>
        <f>+I44-J45</f>
        <v>2655144.14</v>
      </c>
      <c r="J42" s="37">
        <v>0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  <c r="L43" s="48"/>
    </row>
    <row r="44" spans="1:12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4">
        <v>3551130.41</v>
      </c>
      <c r="J44" s="43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4">
        <v>0</v>
      </c>
      <c r="J45" s="43">
        <v>895986.27</v>
      </c>
      <c r="K45" s="49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4">
        <f>IF([1]ESF!I52&gt;[1]ESF!J52,[1]ESF!I52-[1]ESF!J52,0)</f>
        <v>0</v>
      </c>
      <c r="J46" s="44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4">
        <f>IF([1]ESF!I53&gt;[1]ESF!J53,[1]ESF!I53-[1]ESF!J53,0)</f>
        <v>0</v>
      </c>
      <c r="J47" s="44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4">
        <f>IF([1]ESF!I54&gt;[1]ESF!J54,[1]ESF!I54-[1]ESF!J54,0)</f>
        <v>0</v>
      </c>
      <c r="J48" s="44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4">
        <f>IF([1]ESF!I58&gt;[1]ESF!J58,[1]ESF!I58-[1]ESF!J58,0)</f>
        <v>0</v>
      </c>
      <c r="J52" s="44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F59" s="15"/>
      <c r="G59" s="70"/>
      <c r="H59" s="71"/>
      <c r="I59" s="63"/>
      <c r="J59" s="63"/>
    </row>
    <row r="60" spans="1:11" ht="14.1" customHeight="1" x14ac:dyDescent="0.2">
      <c r="B60" s="72"/>
      <c r="C60" s="73"/>
      <c r="D60" s="73"/>
      <c r="E60" s="63"/>
      <c r="F60" s="63"/>
      <c r="G60" s="73"/>
      <c r="H60" s="73"/>
      <c r="I60" s="40"/>
      <c r="J60" s="63"/>
    </row>
    <row r="61" spans="1:11" ht="14.1" customHeight="1" x14ac:dyDescent="0.2">
      <c r="B61" s="74"/>
      <c r="C61" s="75"/>
      <c r="D61" s="75"/>
      <c r="E61" s="76"/>
      <c r="F61" s="76"/>
      <c r="G61" s="75"/>
      <c r="H61" s="75"/>
      <c r="I61" s="40"/>
      <c r="J61" s="63"/>
    </row>
    <row r="62" spans="1:11" x14ac:dyDescent="0.2">
      <c r="A62" s="77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0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2019-04-10T16:28:47Z</dcterms:created>
  <dcterms:modified xsi:type="dcterms:W3CDTF">2019-04-10T16:28:59Z</dcterms:modified>
</cp:coreProperties>
</file>